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obWalczak/MadTech Dropbox/Bob Walczak/Personal/LMA/Annual Meeting Deck/2025/"/>
    </mc:Choice>
  </mc:AlternateContent>
  <xr:revisionPtr revIDLastSave="0" documentId="8_{1B877C94-655B-BB47-A449-19A4E55E5631}" xr6:coauthVersionLast="47" xr6:coauthVersionMax="47" xr10:uidLastSave="{00000000-0000-0000-0000-000000000000}"/>
  <bookViews>
    <workbookView xWindow="0" yWindow="760" windowWidth="30240" windowHeight="17740" xr2:uid="{951478BD-B5E2-4114-9566-9E87D823C6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F48" i="1"/>
  <c r="F47" i="1"/>
  <c r="G49" i="1"/>
  <c r="F49" i="1"/>
  <c r="E4" i="1"/>
  <c r="E6" i="1" s="1"/>
  <c r="G21" i="1"/>
  <c r="F21" i="1"/>
  <c r="C40" i="1"/>
  <c r="D40" i="1"/>
  <c r="E40" i="1"/>
  <c r="B40" i="1"/>
  <c r="C36" i="1"/>
  <c r="C42" i="1" s="1"/>
  <c r="D36" i="1"/>
  <c r="E36" i="1"/>
  <c r="B36" i="1"/>
  <c r="C27" i="1"/>
  <c r="D27" i="1"/>
  <c r="E27" i="1"/>
  <c r="B27" i="1"/>
  <c r="C13" i="1"/>
  <c r="D13" i="1"/>
  <c r="E13" i="1"/>
  <c r="C18" i="1"/>
  <c r="B18" i="1"/>
  <c r="G39" i="1"/>
  <c r="G40" i="1" s="1"/>
  <c r="F39" i="1"/>
  <c r="F40" i="1" s="1"/>
  <c r="G35" i="1"/>
  <c r="F35" i="1"/>
  <c r="G34" i="1"/>
  <c r="F34" i="1"/>
  <c r="G33" i="1"/>
  <c r="F33" i="1"/>
  <c r="G32" i="1"/>
  <c r="F32" i="1"/>
  <c r="G31" i="1"/>
  <c r="F31" i="1"/>
  <c r="G30" i="1"/>
  <c r="F30" i="1"/>
  <c r="G26" i="1"/>
  <c r="F26" i="1"/>
  <c r="G25" i="1"/>
  <c r="F25" i="1"/>
  <c r="F27" i="1" s="1"/>
  <c r="G24" i="1"/>
  <c r="F24" i="1"/>
  <c r="G12" i="1"/>
  <c r="F12" i="1"/>
  <c r="G11" i="1"/>
  <c r="F11" i="1"/>
  <c r="G10" i="1"/>
  <c r="G13" i="1" s="1"/>
  <c r="F10" i="1"/>
  <c r="B13" i="1"/>
  <c r="G5" i="1"/>
  <c r="B6" i="1"/>
  <c r="F5" i="1"/>
  <c r="D6" i="1"/>
  <c r="C6" i="1"/>
  <c r="D17" i="1"/>
  <c r="E17" i="1" s="1"/>
  <c r="D16" i="1"/>
  <c r="D18" i="1" s="1"/>
  <c r="B42" i="1" l="1"/>
  <c r="E16" i="1"/>
  <c r="F36" i="1"/>
  <c r="D42" i="1"/>
  <c r="D44" i="1"/>
  <c r="D51" i="1" s="1"/>
  <c r="F13" i="1"/>
  <c r="G36" i="1"/>
  <c r="B44" i="1"/>
  <c r="B51" i="1" s="1"/>
  <c r="G27" i="1"/>
  <c r="C44" i="1"/>
  <c r="C51" i="1" s="1"/>
  <c r="F17" i="1"/>
  <c r="E18" i="1"/>
  <c r="E42" i="1" s="1"/>
  <c r="E44" i="1" s="1"/>
  <c r="E51" i="1" s="1"/>
  <c r="F16" i="1"/>
  <c r="G16" i="1"/>
  <c r="G17" i="1"/>
  <c r="F4" i="1"/>
  <c r="F6" i="1" s="1"/>
  <c r="G4" i="1"/>
  <c r="G6" i="1" s="1"/>
  <c r="F18" i="1" l="1"/>
  <c r="F42" i="1" s="1"/>
  <c r="F44" i="1" s="1"/>
  <c r="F51" i="1" s="1"/>
  <c r="G18" i="1"/>
  <c r="G42" i="1" s="1"/>
  <c r="G44" i="1" s="1"/>
  <c r="G51" i="1" s="1"/>
</calcChain>
</file>

<file path=xl/sharedStrings.xml><?xml version="1.0" encoding="utf-8"?>
<sst xmlns="http://schemas.openxmlformats.org/spreadsheetml/2006/main" count="83" uniqueCount="82">
  <si>
    <t>BUDGET</t>
  </si>
  <si>
    <t>ACTUALS</t>
  </si>
  <si>
    <t>Projected</t>
  </si>
  <si>
    <t>PROPOSED</t>
  </si>
  <si>
    <t>2024/2025</t>
  </si>
  <si>
    <t>As of 4/14/25</t>
  </si>
  <si>
    <t>ACTUAL</t>
  </si>
  <si>
    <t>2025/2026 Budget</t>
  </si>
  <si>
    <t>bud to bud</t>
  </si>
  <si>
    <t>annual fees:</t>
  </si>
  <si>
    <t>No of homes</t>
  </si>
  <si>
    <t>INCOME</t>
  </si>
  <si>
    <t>INCREASE</t>
  </si>
  <si>
    <t>change</t>
  </si>
  <si>
    <t>current at $525</t>
  </si>
  <si>
    <t>Annual dues</t>
  </si>
  <si>
    <t>Boat rack fees</t>
  </si>
  <si>
    <t>proposed increase of</t>
  </si>
  <si>
    <t>Total income</t>
  </si>
  <si>
    <t>Increase</t>
  </si>
  <si>
    <t>EXPENSES</t>
  </si>
  <si>
    <t>General &amp; admin</t>
  </si>
  <si>
    <t>notes: actual to budget</t>
  </si>
  <si>
    <t>Supplies, postage, taxes, bank fees</t>
  </si>
  <si>
    <t>add'l cost for annual meeting mailings</t>
  </si>
  <si>
    <t>Quickbooks fee</t>
  </si>
  <si>
    <t>invoice not yet received</t>
  </si>
  <si>
    <t>Website/Zoom</t>
  </si>
  <si>
    <t>Subtotal G&amp;A</t>
  </si>
  <si>
    <t>Insurance</t>
  </si>
  <si>
    <t>Directors and Officers</t>
  </si>
  <si>
    <t>POTENTIAL RISK:</t>
  </si>
  <si>
    <t>Liability insurance</t>
  </si>
  <si>
    <t>increase from prior year actual.</t>
  </si>
  <si>
    <t>Subtotal Insurance</t>
  </si>
  <si>
    <t>if the same increase were to be applied this</t>
  </si>
  <si>
    <t>is what the new budget would be.</t>
  </si>
  <si>
    <t>Legal &amp; Professional</t>
  </si>
  <si>
    <t>added a % increase of</t>
  </si>
  <si>
    <t>Subtotal Legal&amp;Professional</t>
  </si>
  <si>
    <t>This is a cushion for</t>
  </si>
  <si>
    <t>potential unexpected</t>
  </si>
  <si>
    <t>Beach Maintenance</t>
  </si>
  <si>
    <t>issues</t>
  </si>
  <si>
    <t>Beach Cleaning</t>
  </si>
  <si>
    <t>outstanding invoices</t>
  </si>
  <si>
    <t>Raft</t>
  </si>
  <si>
    <t>invoice for ladder repair</t>
  </si>
  <si>
    <t>still have the cost of the stair repair outstanding</t>
  </si>
  <si>
    <t>Beach plantings, snow fence</t>
  </si>
  <si>
    <t>$80 is for snow fence, no beach plantings this year, will do more plantings next yr</t>
  </si>
  <si>
    <t>Subtotal Beach Maintenance</t>
  </si>
  <si>
    <t>Road Maintenance</t>
  </si>
  <si>
    <t>Drainage</t>
  </si>
  <si>
    <t>will do 1 more cleaning this year, typically done twice per year</t>
  </si>
  <si>
    <t>Pump Maintenance</t>
  </si>
  <si>
    <t>reserve</t>
  </si>
  <si>
    <t>Median Maintenance</t>
  </si>
  <si>
    <t>replacing fence posts</t>
  </si>
  <si>
    <t>Plowing/sanding</t>
  </si>
  <si>
    <t>not timely with billing, still one invoice outstanding/ not a lot of snow this year</t>
  </si>
  <si>
    <t>Road surface repairs (patching)</t>
  </si>
  <si>
    <t>deposit + actual invoice</t>
  </si>
  <si>
    <t>Storm/tree cleanup</t>
  </si>
  <si>
    <t>took down a large tree this year, need to keep money here for standard maintenance</t>
  </si>
  <si>
    <t>Subtotal Road Maintenance</t>
  </si>
  <si>
    <t>Community</t>
  </si>
  <si>
    <t>Events</t>
  </si>
  <si>
    <t>summer community beach party/street fest. We will cover the cost of water</t>
  </si>
  <si>
    <t>Subtotal Community</t>
  </si>
  <si>
    <t>TOTAL EXPENSES</t>
  </si>
  <si>
    <t>NET OPERATING INCOME</t>
  </si>
  <si>
    <t>current costs incurred for pipe:</t>
  </si>
  <si>
    <t>Marsh Topography map</t>
  </si>
  <si>
    <t>Marsh Plan Design</t>
  </si>
  <si>
    <t>sub-total Marsh expenses</t>
  </si>
  <si>
    <t>TOTAL INCOME</t>
  </si>
  <si>
    <t>Wells Fargo balances as of 4/14/2025</t>
  </si>
  <si>
    <t>Checking account</t>
  </si>
  <si>
    <t>Savings account</t>
  </si>
  <si>
    <t>Proj. Act Vs</t>
  </si>
  <si>
    <t xml:space="preserve"> 25/26 bud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</si>
</sst>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3"/>
      <color theme="1"/>
      <name val="Calibri"/>
      <family val="2"/>
    </font>
    <font>
      <u/>
      <sz val="10"/>
      <color theme="1"/>
      <name val="Calibri"/>
      <family val="2"/>
    </font>
    <font>
      <b/>
      <sz val="12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4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6" fontId="3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3" fillId="4" borderId="0" xfId="0" applyFont="1" applyFill="1" applyAlignment="1">
      <alignment wrapText="1"/>
    </xf>
    <xf numFmtId="6" fontId="1" fillId="2" borderId="0" xfId="0" applyNumberFormat="1" applyFont="1" applyFill="1" applyAlignment="1">
      <alignment horizontal="right" wrapText="1"/>
    </xf>
    <xf numFmtId="0" fontId="4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4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10" fontId="3" fillId="2" borderId="0" xfId="0" applyNumberFormat="1" applyFont="1" applyFill="1" applyAlignment="1">
      <alignment horizontal="right" wrapText="1"/>
    </xf>
    <xf numFmtId="10" fontId="3" fillId="3" borderId="0" xfId="0" applyNumberFormat="1" applyFont="1" applyFill="1" applyAlignment="1">
      <alignment horizontal="right" wrapText="1"/>
    </xf>
    <xf numFmtId="0" fontId="10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/>
    <xf numFmtId="0" fontId="6" fillId="4" borderId="0" xfId="0" applyFont="1" applyFill="1" applyAlignment="1">
      <alignment wrapText="1"/>
    </xf>
    <xf numFmtId="6" fontId="2" fillId="3" borderId="0" xfId="0" applyNumberFormat="1" applyFont="1" applyFill="1" applyAlignment="1">
      <alignment horizontal="righ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6" fontId="3" fillId="0" borderId="0" xfId="0" applyNumberFormat="1" applyFont="1" applyAlignment="1">
      <alignment horizontal="right" wrapText="1"/>
    </xf>
    <xf numFmtId="6" fontId="4" fillId="0" borderId="2" xfId="0" applyNumberFormat="1" applyFont="1" applyBorder="1" applyAlignment="1">
      <alignment horizontal="right" wrapText="1"/>
    </xf>
    <xf numFmtId="6" fontId="3" fillId="0" borderId="1" xfId="0" applyNumberFormat="1" applyFont="1" applyBorder="1" applyAlignment="1">
      <alignment horizontal="right" wrapText="1"/>
    </xf>
    <xf numFmtId="6" fontId="1" fillId="0" borderId="0" xfId="0" applyNumberFormat="1" applyFont="1" applyAlignment="1">
      <alignment wrapText="1"/>
    </xf>
    <xf numFmtId="6" fontId="1" fillId="0" borderId="0" xfId="0" applyNumberFormat="1" applyFont="1" applyAlignment="1">
      <alignment horizontal="right" wrapText="1"/>
    </xf>
    <xf numFmtId="6" fontId="9" fillId="0" borderId="1" xfId="0" applyNumberFormat="1" applyFont="1" applyBorder="1" applyAlignment="1">
      <alignment horizontal="right" wrapText="1"/>
    </xf>
    <xf numFmtId="6" fontId="4" fillId="0" borderId="3" xfId="0" applyNumberFormat="1" applyFont="1" applyBorder="1" applyAlignment="1">
      <alignment horizontal="right" wrapText="1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6" fontId="10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horizontal="center" wrapText="1"/>
    </xf>
    <xf numFmtId="6" fontId="3" fillId="4" borderId="0" xfId="0" applyNumberFormat="1" applyFont="1" applyFill="1" applyAlignment="1">
      <alignment horizontal="right" wrapText="1"/>
    </xf>
    <xf numFmtId="6" fontId="2" fillId="4" borderId="2" xfId="0" applyNumberFormat="1" applyFont="1" applyFill="1" applyBorder="1" applyAlignment="1">
      <alignment horizontal="right" wrapText="1"/>
    </xf>
    <xf numFmtId="6" fontId="3" fillId="4" borderId="1" xfId="0" applyNumberFormat="1" applyFont="1" applyFill="1" applyBorder="1" applyAlignment="1">
      <alignment horizontal="right" wrapText="1"/>
    </xf>
    <xf numFmtId="0" fontId="10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6" fontId="1" fillId="5" borderId="0" xfId="0" applyNumberFormat="1" applyFont="1" applyFill="1" applyAlignment="1">
      <alignment horizontal="right" wrapText="1"/>
    </xf>
    <xf numFmtId="6" fontId="10" fillId="5" borderId="2" xfId="0" applyNumberFormat="1" applyFont="1" applyFill="1" applyBorder="1" applyAlignment="1">
      <alignment horizontal="right" wrapText="1"/>
    </xf>
    <xf numFmtId="0" fontId="1" fillId="5" borderId="0" xfId="0" applyFont="1" applyFill="1" applyAlignment="1">
      <alignment wrapText="1"/>
    </xf>
    <xf numFmtId="6" fontId="3" fillId="5" borderId="1" xfId="0" applyNumberFormat="1" applyFont="1" applyFill="1" applyBorder="1" applyAlignment="1">
      <alignment horizontal="right" wrapText="1"/>
    </xf>
    <xf numFmtId="6" fontId="1" fillId="5" borderId="1" xfId="0" applyNumberFormat="1" applyFont="1" applyFill="1" applyBorder="1" applyAlignment="1">
      <alignment horizontal="right" wrapText="1"/>
    </xf>
    <xf numFmtId="0" fontId="0" fillId="5" borderId="0" xfId="0" applyFill="1"/>
    <xf numFmtId="6" fontId="6" fillId="4" borderId="3" xfId="0" applyNumberFormat="1" applyFont="1" applyFill="1" applyBorder="1" applyAlignment="1">
      <alignment horizontal="right" wrapText="1"/>
    </xf>
    <xf numFmtId="6" fontId="1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BD7E-FCCB-44E2-8E67-9CE4A9BCB612}">
  <sheetPr>
    <pageSetUpPr fitToPage="1"/>
  </sheetPr>
  <dimension ref="A1:O2619"/>
  <sheetViews>
    <sheetView showGridLines="0" tabSelected="1" workbookViewId="0">
      <selection activeCell="S59" sqref="S59"/>
    </sheetView>
  </sheetViews>
  <sheetFormatPr baseColWidth="10" defaultColWidth="8.83203125" defaultRowHeight="15" x14ac:dyDescent="0.2"/>
  <cols>
    <col min="1" max="1" width="26.33203125" style="22" customWidth="1"/>
    <col min="2" max="5" width="11.33203125" customWidth="1"/>
    <col min="6" max="6" width="11.5" style="22" customWidth="1"/>
    <col min="7" max="7" width="14.5" style="49" customWidth="1"/>
    <col min="8" max="8" width="3.33203125" hidden="1" customWidth="1"/>
    <col min="9" max="9" width="13.83203125" hidden="1" customWidth="1"/>
    <col min="10" max="10" width="10.1640625" hidden="1" customWidth="1"/>
    <col min="11" max="11" width="10.5" hidden="1" customWidth="1"/>
    <col min="12" max="15" width="0" hidden="1" customWidth="1"/>
  </cols>
  <sheetData>
    <row r="1" spans="1:15" ht="16" x14ac:dyDescent="0.2">
      <c r="A1" s="1"/>
      <c r="B1" s="25" t="s">
        <v>0</v>
      </c>
      <c r="C1" s="25" t="s">
        <v>1</v>
      </c>
      <c r="D1" s="25" t="s">
        <v>2</v>
      </c>
      <c r="E1" s="25" t="s">
        <v>3</v>
      </c>
      <c r="F1" s="1"/>
      <c r="G1" s="41" t="s">
        <v>80</v>
      </c>
      <c r="H1" s="35"/>
      <c r="I1" s="2"/>
      <c r="J1" s="2"/>
      <c r="K1" s="2"/>
      <c r="L1" s="2"/>
      <c r="M1" s="2"/>
      <c r="N1" s="2"/>
      <c r="O1" s="2"/>
    </row>
    <row r="2" spans="1:15" ht="30" x14ac:dyDescent="0.2">
      <c r="A2" s="1"/>
      <c r="B2" s="25" t="s">
        <v>4</v>
      </c>
      <c r="C2" s="25" t="s">
        <v>5</v>
      </c>
      <c r="D2" s="25" t="s">
        <v>6</v>
      </c>
      <c r="E2" s="25" t="s">
        <v>7</v>
      </c>
      <c r="F2" s="5" t="s">
        <v>8</v>
      </c>
      <c r="G2" s="42" t="s">
        <v>81</v>
      </c>
      <c r="H2" s="34"/>
      <c r="I2" s="3" t="s">
        <v>9</v>
      </c>
      <c r="K2" s="2"/>
      <c r="L2" s="4" t="s">
        <v>10</v>
      </c>
      <c r="M2" s="2"/>
      <c r="N2" s="2"/>
      <c r="O2" s="2"/>
    </row>
    <row r="3" spans="1:15" ht="17" x14ac:dyDescent="0.2">
      <c r="A3" s="23" t="s">
        <v>11</v>
      </c>
      <c r="B3" s="26"/>
      <c r="C3" s="26"/>
      <c r="D3" s="26"/>
      <c r="E3" s="26"/>
      <c r="F3" s="37" t="s">
        <v>12</v>
      </c>
      <c r="G3" s="43" t="s">
        <v>13</v>
      </c>
      <c r="H3" s="6"/>
      <c r="I3" s="7" t="s">
        <v>14</v>
      </c>
      <c r="K3" s="8">
        <v>525</v>
      </c>
      <c r="L3" s="9">
        <v>67</v>
      </c>
      <c r="M3" s="2"/>
      <c r="N3" s="2"/>
      <c r="O3" s="2"/>
    </row>
    <row r="4" spans="1:15" x14ac:dyDescent="0.2">
      <c r="A4" s="10" t="s">
        <v>15</v>
      </c>
      <c r="B4" s="27">
        <v>35175</v>
      </c>
      <c r="C4" s="27">
        <v>34676</v>
      </c>
      <c r="D4" s="27">
        <v>34676</v>
      </c>
      <c r="E4" s="27">
        <f>D4+K6</f>
        <v>36351</v>
      </c>
      <c r="F4" s="38">
        <f>E4-B4</f>
        <v>1176</v>
      </c>
      <c r="G4" s="44">
        <f>E4-D4</f>
        <v>1675</v>
      </c>
      <c r="H4" s="11"/>
      <c r="I4" s="2"/>
      <c r="K4" s="11">
        <v>35175</v>
      </c>
      <c r="L4" s="2"/>
      <c r="M4" s="2"/>
      <c r="N4" s="2"/>
      <c r="O4" s="2"/>
    </row>
    <row r="5" spans="1:15" x14ac:dyDescent="0.2">
      <c r="A5" s="10" t="s">
        <v>16</v>
      </c>
      <c r="B5" s="27">
        <v>2600</v>
      </c>
      <c r="C5" s="27">
        <v>2825</v>
      </c>
      <c r="D5" s="27">
        <v>2825</v>
      </c>
      <c r="E5" s="27">
        <v>2600</v>
      </c>
      <c r="F5" s="38">
        <f>E5-B5</f>
        <v>0</v>
      </c>
      <c r="G5" s="44">
        <f>E5-D5</f>
        <v>-225</v>
      </c>
      <c r="H5" s="11"/>
      <c r="I5" s="53" t="s">
        <v>17</v>
      </c>
      <c r="J5" s="53"/>
      <c r="K5" s="24">
        <v>25</v>
      </c>
      <c r="L5" s="2"/>
      <c r="M5" s="2"/>
      <c r="N5" s="2"/>
      <c r="O5" s="2"/>
    </row>
    <row r="6" spans="1:15" ht="19" thickBot="1" x14ac:dyDescent="0.25">
      <c r="A6" s="12" t="s">
        <v>18</v>
      </c>
      <c r="B6" s="28">
        <f t="shared" ref="B6:G6" si="0">SUM(B4:B5)</f>
        <v>37775</v>
      </c>
      <c r="C6" s="28">
        <f t="shared" si="0"/>
        <v>37501</v>
      </c>
      <c r="D6" s="28">
        <f t="shared" si="0"/>
        <v>37501</v>
      </c>
      <c r="E6" s="28">
        <f t="shared" si="0"/>
        <v>38951</v>
      </c>
      <c r="F6" s="39">
        <f t="shared" si="0"/>
        <v>1176</v>
      </c>
      <c r="G6" s="45">
        <f t="shared" si="0"/>
        <v>1450</v>
      </c>
      <c r="H6" s="36"/>
      <c r="I6" s="7" t="s">
        <v>19</v>
      </c>
      <c r="K6" s="8">
        <v>1675</v>
      </c>
      <c r="L6" s="2"/>
      <c r="M6" s="2"/>
      <c r="N6" s="2"/>
      <c r="O6" s="2"/>
    </row>
    <row r="7" spans="1:15" x14ac:dyDescent="0.2">
      <c r="A7" s="1"/>
      <c r="B7" s="26"/>
      <c r="C7" s="26"/>
      <c r="D7" s="26"/>
      <c r="E7" s="26"/>
      <c r="F7" s="1"/>
      <c r="G7" s="46"/>
      <c r="H7" s="2"/>
      <c r="I7" s="2"/>
      <c r="J7" s="2"/>
      <c r="K7" s="2"/>
      <c r="L7" s="2"/>
      <c r="M7" s="2"/>
      <c r="N7" s="2"/>
      <c r="O7" s="2"/>
    </row>
    <row r="8" spans="1:15" x14ac:dyDescent="0.2">
      <c r="A8" s="5" t="s">
        <v>20</v>
      </c>
      <c r="B8" s="26"/>
      <c r="C8" s="26"/>
      <c r="D8" s="26"/>
      <c r="E8" s="26"/>
      <c r="F8" s="1"/>
      <c r="G8" s="46"/>
      <c r="H8" s="2"/>
      <c r="I8" s="2"/>
      <c r="J8" s="2"/>
      <c r="K8" s="2"/>
      <c r="L8" s="2"/>
      <c r="M8" s="2"/>
      <c r="N8" s="2"/>
      <c r="O8" s="2"/>
    </row>
    <row r="9" spans="1:15" ht="16" x14ac:dyDescent="0.2">
      <c r="A9" s="13" t="s">
        <v>21</v>
      </c>
      <c r="B9" s="26"/>
      <c r="C9" s="26"/>
      <c r="D9" s="26"/>
      <c r="E9" s="26"/>
      <c r="F9" s="1"/>
      <c r="G9" s="46"/>
      <c r="H9" s="2"/>
      <c r="I9" s="14" t="s">
        <v>22</v>
      </c>
      <c r="J9" s="2"/>
      <c r="K9" s="2"/>
      <c r="L9" s="2"/>
      <c r="M9" s="2"/>
      <c r="N9" s="2"/>
      <c r="O9" s="2"/>
    </row>
    <row r="10" spans="1:15" x14ac:dyDescent="0.2">
      <c r="A10" s="10" t="s">
        <v>23</v>
      </c>
      <c r="B10" s="27">
        <v>100</v>
      </c>
      <c r="C10" s="27">
        <v>41</v>
      </c>
      <c r="D10" s="27">
        <v>100</v>
      </c>
      <c r="E10" s="27">
        <v>100</v>
      </c>
      <c r="F10" s="38">
        <f t="shared" ref="F10:F12" si="1">B10-E10</f>
        <v>0</v>
      </c>
      <c r="G10" s="44">
        <f t="shared" ref="G10:G12" si="2">D10-E10</f>
        <v>0</v>
      </c>
      <c r="H10" s="11"/>
      <c r="I10" s="15" t="s">
        <v>24</v>
      </c>
      <c r="J10" s="2"/>
      <c r="K10" s="2"/>
      <c r="L10" s="2"/>
      <c r="M10" s="2"/>
      <c r="N10" s="2"/>
      <c r="O10" s="2"/>
    </row>
    <row r="11" spans="1:15" ht="17.5" customHeight="1" x14ac:dyDescent="0.2">
      <c r="A11" s="10" t="s">
        <v>25</v>
      </c>
      <c r="B11" s="27">
        <v>275</v>
      </c>
      <c r="C11" s="26"/>
      <c r="D11" s="27">
        <v>275</v>
      </c>
      <c r="E11" s="27">
        <v>275</v>
      </c>
      <c r="F11" s="38">
        <f t="shared" si="1"/>
        <v>0</v>
      </c>
      <c r="G11" s="44">
        <f t="shared" si="2"/>
        <v>0</v>
      </c>
      <c r="H11" s="11"/>
      <c r="I11" s="52" t="s">
        <v>26</v>
      </c>
      <c r="J11" s="52"/>
      <c r="K11" s="2"/>
      <c r="L11" s="2"/>
      <c r="M11" s="2"/>
      <c r="N11" s="2"/>
      <c r="O11" s="2"/>
    </row>
    <row r="12" spans="1:15" x14ac:dyDescent="0.2">
      <c r="A12" s="10" t="s">
        <v>27</v>
      </c>
      <c r="B12" s="27">
        <v>300</v>
      </c>
      <c r="C12" s="26"/>
      <c r="D12" s="27">
        <v>300</v>
      </c>
      <c r="E12" s="27">
        <v>300</v>
      </c>
      <c r="F12" s="38">
        <f t="shared" si="1"/>
        <v>0</v>
      </c>
      <c r="G12" s="44">
        <f t="shared" si="2"/>
        <v>0</v>
      </c>
      <c r="H12" s="11"/>
      <c r="I12" s="52" t="s">
        <v>26</v>
      </c>
      <c r="J12" s="52"/>
      <c r="K12" s="2"/>
      <c r="L12" s="2"/>
      <c r="M12" s="2"/>
      <c r="N12" s="2"/>
      <c r="O12" s="2"/>
    </row>
    <row r="13" spans="1:15" x14ac:dyDescent="0.2">
      <c r="A13" s="5" t="s">
        <v>28</v>
      </c>
      <c r="B13" s="29">
        <f>SUM(B10:B12)</f>
        <v>675</v>
      </c>
      <c r="C13" s="29">
        <f t="shared" ref="C13:G13" si="3">SUM(C10:C12)</f>
        <v>41</v>
      </c>
      <c r="D13" s="29">
        <f t="shared" si="3"/>
        <v>675</v>
      </c>
      <c r="E13" s="29">
        <f t="shared" si="3"/>
        <v>675</v>
      </c>
      <c r="F13" s="40">
        <f t="shared" si="3"/>
        <v>0</v>
      </c>
      <c r="G13" s="47">
        <f t="shared" si="3"/>
        <v>0</v>
      </c>
      <c r="H13" s="11"/>
      <c r="I13" s="2"/>
      <c r="J13" s="2"/>
      <c r="K13" s="2"/>
      <c r="L13" s="2"/>
      <c r="M13" s="2"/>
      <c r="N13" s="2"/>
      <c r="O13" s="2"/>
    </row>
    <row r="14" spans="1:15" x14ac:dyDescent="0.2">
      <c r="A14" s="1"/>
      <c r="B14" s="26"/>
      <c r="C14" s="26"/>
      <c r="D14" s="26"/>
      <c r="E14" s="26"/>
      <c r="F14" s="1"/>
      <c r="G14" s="46"/>
      <c r="H14" s="2"/>
      <c r="I14" s="2"/>
      <c r="J14" s="2"/>
      <c r="K14" s="2"/>
      <c r="L14" s="2"/>
      <c r="M14" s="2"/>
      <c r="N14" s="2"/>
      <c r="O14" s="2"/>
    </row>
    <row r="15" spans="1:15" x14ac:dyDescent="0.2">
      <c r="A15" s="16" t="s">
        <v>29</v>
      </c>
      <c r="B15" s="26"/>
      <c r="C15" s="26"/>
      <c r="D15" s="26"/>
      <c r="E15" s="26"/>
      <c r="F15" s="1"/>
      <c r="G15" s="46"/>
      <c r="H15" s="2"/>
      <c r="I15" s="2"/>
      <c r="J15" s="2"/>
      <c r="K15" s="2"/>
      <c r="L15" s="2"/>
      <c r="M15" s="2"/>
      <c r="N15" s="2"/>
      <c r="O15" s="2"/>
    </row>
    <row r="16" spans="1:15" x14ac:dyDescent="0.2">
      <c r="A16" s="10" t="s">
        <v>30</v>
      </c>
      <c r="B16" s="26">
        <v>1000</v>
      </c>
      <c r="C16" s="27">
        <v>1177</v>
      </c>
      <c r="D16" s="30">
        <f>C16</f>
        <v>1177</v>
      </c>
      <c r="E16" s="30">
        <f>D16*(1+L20)</f>
        <v>1353.55</v>
      </c>
      <c r="F16" s="38">
        <f t="shared" ref="F16:F17" si="4">B16-E16</f>
        <v>-353.54999999999995</v>
      </c>
      <c r="G16" s="44">
        <f t="shared" ref="G16:G17" si="5">D16-E16</f>
        <v>-176.54999999999995</v>
      </c>
      <c r="H16" s="11"/>
      <c r="I16" s="2"/>
      <c r="J16" s="17" t="s">
        <v>31</v>
      </c>
      <c r="K16" s="2"/>
      <c r="L16" s="2"/>
      <c r="M16" s="2"/>
      <c r="N16" s="2"/>
      <c r="O16" s="2"/>
    </row>
    <row r="17" spans="1:15" x14ac:dyDescent="0.2">
      <c r="A17" s="10" t="s">
        <v>32</v>
      </c>
      <c r="B17" s="26">
        <v>3000</v>
      </c>
      <c r="C17" s="27">
        <v>4358</v>
      </c>
      <c r="D17" s="30">
        <f>C17</f>
        <v>4358</v>
      </c>
      <c r="E17" s="30">
        <f>D17*(1+L20)</f>
        <v>5011.7</v>
      </c>
      <c r="F17" s="38">
        <f t="shared" si="4"/>
        <v>-2011.6999999999998</v>
      </c>
      <c r="G17" s="44">
        <f t="shared" si="5"/>
        <v>-653.69999999999982</v>
      </c>
      <c r="H17" s="11"/>
      <c r="I17" s="18">
        <v>0.38379999999999997</v>
      </c>
      <c r="J17" s="15" t="s">
        <v>33</v>
      </c>
      <c r="K17" s="2"/>
      <c r="L17" s="2"/>
      <c r="M17" s="2"/>
      <c r="N17" s="2"/>
      <c r="O17" s="2"/>
    </row>
    <row r="18" spans="1:15" x14ac:dyDescent="0.2">
      <c r="A18" s="5" t="s">
        <v>34</v>
      </c>
      <c r="B18" s="29">
        <f>SUM(B16:B17)</f>
        <v>4000</v>
      </c>
      <c r="C18" s="29">
        <f t="shared" ref="C18:G18" si="6">SUM(C16:C17)</f>
        <v>5535</v>
      </c>
      <c r="D18" s="29">
        <f t="shared" si="6"/>
        <v>5535</v>
      </c>
      <c r="E18" s="29">
        <f t="shared" si="6"/>
        <v>6365.25</v>
      </c>
      <c r="F18" s="40">
        <f t="shared" si="6"/>
        <v>-2365.25</v>
      </c>
      <c r="G18" s="47">
        <f t="shared" si="6"/>
        <v>-830.24999999999977</v>
      </c>
      <c r="H18" s="11"/>
      <c r="I18" s="8">
        <v>7659</v>
      </c>
      <c r="J18" s="15" t="s">
        <v>35</v>
      </c>
      <c r="K18" s="2"/>
      <c r="L18" s="2"/>
      <c r="M18" s="2"/>
      <c r="N18" s="2"/>
      <c r="O18" s="2"/>
    </row>
    <row r="19" spans="1:15" x14ac:dyDescent="0.2">
      <c r="A19" s="1"/>
      <c r="B19" s="26"/>
      <c r="C19" s="26"/>
      <c r="D19" s="26"/>
      <c r="E19" s="26"/>
      <c r="F19" s="1"/>
      <c r="G19" s="46"/>
      <c r="H19" s="2"/>
      <c r="I19" s="2"/>
      <c r="J19" s="15" t="s">
        <v>36</v>
      </c>
      <c r="K19" s="2"/>
      <c r="L19" s="2"/>
      <c r="M19" s="2"/>
      <c r="N19" s="2"/>
      <c r="O19" s="2"/>
    </row>
    <row r="20" spans="1:15" x14ac:dyDescent="0.2">
      <c r="A20" s="16" t="s">
        <v>37</v>
      </c>
      <c r="B20" s="26"/>
      <c r="C20" s="26"/>
      <c r="D20" s="26"/>
      <c r="E20" s="26"/>
      <c r="F20" s="1"/>
      <c r="G20" s="46"/>
      <c r="H20" s="2"/>
      <c r="I20" s="2"/>
      <c r="J20" s="15" t="s">
        <v>38</v>
      </c>
      <c r="K20" s="2"/>
      <c r="L20" s="19">
        <v>0.15</v>
      </c>
      <c r="M20" s="2"/>
      <c r="N20" s="2"/>
      <c r="O20" s="2"/>
    </row>
    <row r="21" spans="1:15" x14ac:dyDescent="0.2">
      <c r="A21" s="5" t="s">
        <v>39</v>
      </c>
      <c r="B21" s="29">
        <v>2000</v>
      </c>
      <c r="C21" s="29">
        <v>0</v>
      </c>
      <c r="D21" s="29">
        <v>0</v>
      </c>
      <c r="E21" s="32">
        <v>936</v>
      </c>
      <c r="F21" s="40">
        <f>B21-E21</f>
        <v>1064</v>
      </c>
      <c r="G21" s="48">
        <f>D21-E21</f>
        <v>-936</v>
      </c>
      <c r="H21" s="11"/>
      <c r="I21" s="52" t="s">
        <v>40</v>
      </c>
      <c r="J21" s="52"/>
      <c r="K21" s="2"/>
      <c r="L21" s="2"/>
      <c r="M21" s="2"/>
      <c r="N21" s="2"/>
      <c r="O21" s="2"/>
    </row>
    <row r="22" spans="1:15" x14ac:dyDescent="0.2">
      <c r="A22" s="1"/>
      <c r="B22" s="26"/>
      <c r="C22" s="26"/>
      <c r="D22" s="26"/>
      <c r="E22" s="26"/>
      <c r="F22" s="1"/>
      <c r="G22" s="46"/>
      <c r="H22" s="2"/>
      <c r="I22" s="52" t="s">
        <v>41</v>
      </c>
      <c r="J22" s="52"/>
      <c r="K22" s="2"/>
      <c r="L22" s="2"/>
      <c r="M22" s="2"/>
      <c r="N22" s="2"/>
      <c r="O22" s="2"/>
    </row>
    <row r="23" spans="1:15" x14ac:dyDescent="0.2">
      <c r="A23" s="16" t="s">
        <v>42</v>
      </c>
      <c r="B23" s="26"/>
      <c r="C23" s="26"/>
      <c r="D23" s="26"/>
      <c r="E23" s="26"/>
      <c r="F23" s="1"/>
      <c r="G23" s="46"/>
      <c r="H23" s="2"/>
      <c r="I23" s="7" t="s">
        <v>43</v>
      </c>
      <c r="J23" s="2"/>
      <c r="K23" s="2"/>
      <c r="L23" s="2"/>
      <c r="M23" s="2"/>
      <c r="N23" s="2"/>
      <c r="O23" s="2"/>
    </row>
    <row r="24" spans="1:15" x14ac:dyDescent="0.2">
      <c r="A24" s="10" t="s">
        <v>44</v>
      </c>
      <c r="B24" s="27">
        <v>2500</v>
      </c>
      <c r="C24" s="27">
        <v>1989</v>
      </c>
      <c r="D24" s="27">
        <v>2500</v>
      </c>
      <c r="E24" s="27">
        <v>2500</v>
      </c>
      <c r="F24" s="38">
        <f t="shared" ref="F24:F26" si="7">B24-E24</f>
        <v>0</v>
      </c>
      <c r="G24" s="44">
        <f t="shared" ref="G24:G26" si="8">D24-E24</f>
        <v>0</v>
      </c>
      <c r="H24" s="11"/>
      <c r="I24" s="52" t="s">
        <v>45</v>
      </c>
      <c r="J24" s="52"/>
      <c r="K24" s="52"/>
      <c r="L24" s="2"/>
      <c r="M24" s="2"/>
      <c r="N24" s="2"/>
      <c r="O24" s="2"/>
    </row>
    <row r="25" spans="1:15" ht="30" x14ac:dyDescent="0.2">
      <c r="A25" s="10" t="s">
        <v>46</v>
      </c>
      <c r="B25" s="27">
        <v>1200</v>
      </c>
      <c r="C25" s="27">
        <v>1151</v>
      </c>
      <c r="D25" s="27">
        <v>1400</v>
      </c>
      <c r="E25" s="27">
        <v>1200</v>
      </c>
      <c r="F25" s="38">
        <f t="shared" si="7"/>
        <v>0</v>
      </c>
      <c r="G25" s="44">
        <f t="shared" si="8"/>
        <v>200</v>
      </c>
      <c r="H25" s="11"/>
      <c r="I25" s="7" t="s">
        <v>47</v>
      </c>
      <c r="J25" s="15" t="s">
        <v>48</v>
      </c>
      <c r="K25" s="2"/>
      <c r="L25" s="2"/>
      <c r="M25" s="2"/>
      <c r="N25" s="2"/>
      <c r="O25" s="2"/>
    </row>
    <row r="26" spans="1:15" x14ac:dyDescent="0.2">
      <c r="A26" s="10" t="s">
        <v>49</v>
      </c>
      <c r="B26" s="27">
        <v>500</v>
      </c>
      <c r="C26" s="27">
        <v>80</v>
      </c>
      <c r="D26" s="27">
        <v>80</v>
      </c>
      <c r="E26" s="27">
        <v>200</v>
      </c>
      <c r="F26" s="38">
        <f t="shared" si="7"/>
        <v>300</v>
      </c>
      <c r="G26" s="44">
        <f t="shared" si="8"/>
        <v>-120</v>
      </c>
      <c r="H26" s="11"/>
      <c r="I26" s="15" t="s">
        <v>50</v>
      </c>
      <c r="J26" s="2"/>
      <c r="K26" s="2"/>
      <c r="L26" s="2"/>
      <c r="M26" s="2"/>
      <c r="N26" s="2"/>
      <c r="O26" s="2"/>
    </row>
    <row r="27" spans="1:15" x14ac:dyDescent="0.2">
      <c r="A27" s="5" t="s">
        <v>51</v>
      </c>
      <c r="B27" s="29">
        <f>SUM(B24:B26)</f>
        <v>4200</v>
      </c>
      <c r="C27" s="29">
        <f t="shared" ref="C27:F27" si="9">SUM(C24:C26)</f>
        <v>3220</v>
      </c>
      <c r="D27" s="29">
        <f t="shared" si="9"/>
        <v>3980</v>
      </c>
      <c r="E27" s="29">
        <f t="shared" si="9"/>
        <v>3900</v>
      </c>
      <c r="F27" s="40">
        <f t="shared" si="9"/>
        <v>300</v>
      </c>
      <c r="G27" s="47">
        <f>SUM(G24:G26)</f>
        <v>80</v>
      </c>
      <c r="H27" s="31"/>
      <c r="I27" s="2"/>
      <c r="J27" s="2"/>
      <c r="K27" s="2"/>
      <c r="L27" s="2"/>
      <c r="M27" s="2"/>
      <c r="N27" s="2"/>
      <c r="O27" s="2"/>
    </row>
    <row r="28" spans="1:15" x14ac:dyDescent="0.2">
      <c r="A28" s="1"/>
      <c r="B28" s="26"/>
      <c r="C28" s="26"/>
      <c r="D28" s="26"/>
      <c r="E28" s="26"/>
      <c r="F28" s="1"/>
      <c r="G28" s="46"/>
      <c r="H28" s="26"/>
      <c r="I28" s="2"/>
      <c r="J28" s="2"/>
      <c r="K28" s="2"/>
      <c r="L28" s="2"/>
      <c r="M28" s="2"/>
      <c r="N28" s="2"/>
      <c r="O28" s="2"/>
    </row>
    <row r="29" spans="1:15" x14ac:dyDescent="0.2">
      <c r="A29" s="16" t="s">
        <v>52</v>
      </c>
      <c r="B29" s="26"/>
      <c r="C29" s="26"/>
      <c r="D29" s="26"/>
      <c r="E29" s="26"/>
      <c r="F29" s="1"/>
      <c r="G29" s="46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10" t="s">
        <v>53</v>
      </c>
      <c r="B30" s="27">
        <v>2400</v>
      </c>
      <c r="C30" s="27">
        <v>1162</v>
      </c>
      <c r="D30" s="27">
        <v>2400</v>
      </c>
      <c r="E30" s="27">
        <v>2400</v>
      </c>
      <c r="F30" s="38">
        <f t="shared" ref="F30:F35" si="10">B30-E30</f>
        <v>0</v>
      </c>
      <c r="G30" s="44">
        <f t="shared" ref="G30:G35" si="11">D30-E30</f>
        <v>0</v>
      </c>
      <c r="H30" s="11"/>
      <c r="I30" s="15" t="s">
        <v>54</v>
      </c>
      <c r="J30" s="2"/>
      <c r="K30" s="2"/>
      <c r="L30" s="2"/>
      <c r="M30" s="2"/>
      <c r="N30" s="2"/>
      <c r="O30" s="2"/>
    </row>
    <row r="31" spans="1:15" x14ac:dyDescent="0.2">
      <c r="A31" s="10" t="s">
        <v>55</v>
      </c>
      <c r="B31" s="27">
        <v>200</v>
      </c>
      <c r="C31" s="27">
        <v>0</v>
      </c>
      <c r="D31" s="27">
        <v>0</v>
      </c>
      <c r="E31" s="27">
        <v>200</v>
      </c>
      <c r="F31" s="38">
        <f t="shared" si="10"/>
        <v>0</v>
      </c>
      <c r="G31" s="44">
        <f t="shared" si="11"/>
        <v>-200</v>
      </c>
      <c r="H31" s="11"/>
      <c r="I31" s="7" t="s">
        <v>56</v>
      </c>
      <c r="J31" s="2"/>
      <c r="K31" s="2"/>
      <c r="L31" s="2"/>
      <c r="M31" s="2"/>
      <c r="N31" s="2"/>
      <c r="O31" s="2"/>
    </row>
    <row r="32" spans="1:15" x14ac:dyDescent="0.2">
      <c r="A32" s="10" t="s">
        <v>57</v>
      </c>
      <c r="B32" s="27">
        <v>2000</v>
      </c>
      <c r="C32" s="27">
        <v>1705</v>
      </c>
      <c r="D32" s="27">
        <v>1705</v>
      </c>
      <c r="E32" s="27">
        <v>2000</v>
      </c>
      <c r="F32" s="38">
        <f t="shared" si="10"/>
        <v>0</v>
      </c>
      <c r="G32" s="44">
        <f t="shared" si="11"/>
        <v>-295</v>
      </c>
      <c r="H32" s="11"/>
      <c r="I32" s="52" t="s">
        <v>58</v>
      </c>
      <c r="J32" s="52"/>
      <c r="K32" s="2"/>
      <c r="L32" s="2"/>
      <c r="M32" s="2"/>
      <c r="N32" s="2"/>
      <c r="O32" s="2"/>
    </row>
    <row r="33" spans="1:15" x14ac:dyDescent="0.2">
      <c r="A33" s="10" t="s">
        <v>59</v>
      </c>
      <c r="B33" s="27">
        <v>2500</v>
      </c>
      <c r="C33" s="27">
        <v>1400</v>
      </c>
      <c r="D33" s="27">
        <v>1400</v>
      </c>
      <c r="E33" s="27">
        <v>2500</v>
      </c>
      <c r="F33" s="38">
        <f t="shared" si="10"/>
        <v>0</v>
      </c>
      <c r="G33" s="44">
        <f t="shared" si="11"/>
        <v>-1100</v>
      </c>
      <c r="H33" s="11"/>
      <c r="I33" s="15" t="s">
        <v>60</v>
      </c>
      <c r="J33" s="2"/>
      <c r="K33" s="2"/>
      <c r="L33" s="2"/>
      <c r="M33" s="2"/>
      <c r="N33" s="2"/>
      <c r="O33" s="2"/>
    </row>
    <row r="34" spans="1:15" x14ac:dyDescent="0.2">
      <c r="A34" s="10" t="s">
        <v>61</v>
      </c>
      <c r="B34" s="27">
        <v>13000</v>
      </c>
      <c r="C34" s="27">
        <v>12633</v>
      </c>
      <c r="D34" s="27">
        <v>12633</v>
      </c>
      <c r="E34" s="27">
        <v>13000</v>
      </c>
      <c r="F34" s="38">
        <f t="shared" si="10"/>
        <v>0</v>
      </c>
      <c r="G34" s="44">
        <f t="shared" si="11"/>
        <v>-367</v>
      </c>
      <c r="H34" s="11"/>
      <c r="I34" s="52" t="s">
        <v>62</v>
      </c>
      <c r="J34" s="52"/>
      <c r="K34" s="52"/>
      <c r="L34" s="2"/>
      <c r="M34" s="2"/>
      <c r="N34" s="2"/>
      <c r="O34" s="2"/>
    </row>
    <row r="35" spans="1:15" x14ac:dyDescent="0.2">
      <c r="A35" s="10" t="s">
        <v>63</v>
      </c>
      <c r="B35" s="27">
        <v>2500</v>
      </c>
      <c r="C35" s="27">
        <v>3775</v>
      </c>
      <c r="D35" s="27">
        <v>3775</v>
      </c>
      <c r="E35" s="27">
        <v>2500</v>
      </c>
      <c r="F35" s="38">
        <f t="shared" si="10"/>
        <v>0</v>
      </c>
      <c r="G35" s="44">
        <f t="shared" si="11"/>
        <v>1275</v>
      </c>
      <c r="H35" s="11"/>
      <c r="I35" s="15" t="s">
        <v>64</v>
      </c>
      <c r="J35" s="2"/>
      <c r="K35" s="2"/>
      <c r="L35" s="2"/>
      <c r="M35" s="2"/>
      <c r="N35" s="2"/>
      <c r="O35" s="2"/>
    </row>
    <row r="36" spans="1:15" x14ac:dyDescent="0.2">
      <c r="A36" s="5" t="s">
        <v>65</v>
      </c>
      <c r="B36" s="29">
        <f>SUM(B30:B35)</f>
        <v>22600</v>
      </c>
      <c r="C36" s="29">
        <f t="shared" ref="C36:F36" si="12">SUM(C30:C35)</f>
        <v>20675</v>
      </c>
      <c r="D36" s="29">
        <f t="shared" si="12"/>
        <v>21913</v>
      </c>
      <c r="E36" s="29">
        <f t="shared" si="12"/>
        <v>22600</v>
      </c>
      <c r="F36" s="40">
        <f t="shared" si="12"/>
        <v>0</v>
      </c>
      <c r="G36" s="47">
        <f>SUM(G30:G35)</f>
        <v>-687</v>
      </c>
      <c r="H36" s="11"/>
      <c r="I36" s="2"/>
      <c r="J36" s="2"/>
      <c r="K36" s="2"/>
      <c r="L36" s="2"/>
      <c r="M36" s="2"/>
      <c r="N36" s="2"/>
      <c r="O36" s="2"/>
    </row>
    <row r="37" spans="1:15" x14ac:dyDescent="0.2">
      <c r="A37" s="1"/>
      <c r="B37" s="26"/>
      <c r="C37" s="26"/>
      <c r="D37" s="26"/>
      <c r="E37" s="26"/>
      <c r="F37" s="1"/>
      <c r="G37" s="46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16" t="s">
        <v>66</v>
      </c>
      <c r="B38" s="26"/>
      <c r="C38" s="26"/>
      <c r="D38" s="26"/>
      <c r="E38" s="26"/>
      <c r="F38" s="1"/>
      <c r="G38" s="46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10" t="s">
        <v>67</v>
      </c>
      <c r="B39" s="27">
        <v>0</v>
      </c>
      <c r="C39" s="27">
        <v>337</v>
      </c>
      <c r="D39" s="27">
        <v>337</v>
      </c>
      <c r="E39" s="27">
        <v>200</v>
      </c>
      <c r="F39" s="38">
        <f>B39-E39</f>
        <v>-200</v>
      </c>
      <c r="G39" s="44">
        <f>D39-E39</f>
        <v>137</v>
      </c>
      <c r="H39" s="11"/>
      <c r="I39" s="15" t="s">
        <v>68</v>
      </c>
      <c r="J39" s="2"/>
      <c r="K39" s="2"/>
      <c r="L39" s="2"/>
      <c r="M39" s="2"/>
      <c r="N39" s="2"/>
      <c r="O39" s="2"/>
    </row>
    <row r="40" spans="1:15" x14ac:dyDescent="0.2">
      <c r="A40" s="5" t="s">
        <v>69</v>
      </c>
      <c r="B40" s="29">
        <f>SUM(B39)</f>
        <v>0</v>
      </c>
      <c r="C40" s="29">
        <f t="shared" ref="C40:G40" si="13">SUM(C39)</f>
        <v>337</v>
      </c>
      <c r="D40" s="29">
        <f t="shared" si="13"/>
        <v>337</v>
      </c>
      <c r="E40" s="29">
        <f t="shared" si="13"/>
        <v>200</v>
      </c>
      <c r="F40" s="40">
        <f t="shared" si="13"/>
        <v>-200</v>
      </c>
      <c r="G40" s="47">
        <f t="shared" si="13"/>
        <v>137</v>
      </c>
      <c r="H40" s="11"/>
      <c r="I40" s="2"/>
      <c r="J40" s="2"/>
      <c r="K40" s="2"/>
      <c r="L40" s="2"/>
      <c r="M40" s="2"/>
      <c r="N40" s="2"/>
      <c r="O40" s="2"/>
    </row>
    <row r="41" spans="1:15" x14ac:dyDescent="0.2">
      <c r="A41" s="1"/>
      <c r="B41" s="26"/>
      <c r="C41" s="26"/>
      <c r="D41" s="26"/>
      <c r="E41" s="26"/>
      <c r="F41" s="38"/>
      <c r="G41" s="44"/>
      <c r="H41" s="11"/>
      <c r="I41" s="2"/>
      <c r="J41" s="2"/>
      <c r="K41" s="2"/>
      <c r="L41" s="2"/>
      <c r="M41" s="2"/>
      <c r="N41" s="2"/>
      <c r="O41" s="2"/>
    </row>
    <row r="42" spans="1:15" ht="19" thickBot="1" x14ac:dyDescent="0.25">
      <c r="A42" s="12" t="s">
        <v>70</v>
      </c>
      <c r="B42" s="28">
        <f>B40+B36+B27+B21+B18+B13</f>
        <v>33475</v>
      </c>
      <c r="C42" s="28">
        <f t="shared" ref="C42:G42" si="14">C40+C36+C27+C21+C18+C13</f>
        <v>29808</v>
      </c>
      <c r="D42" s="28">
        <f t="shared" si="14"/>
        <v>32440</v>
      </c>
      <c r="E42" s="28">
        <f t="shared" si="14"/>
        <v>34676.25</v>
      </c>
      <c r="F42" s="28">
        <f t="shared" si="14"/>
        <v>-1201.25</v>
      </c>
      <c r="G42" s="28">
        <f t="shared" si="14"/>
        <v>-2236.25</v>
      </c>
      <c r="H42" s="11"/>
      <c r="I42" s="2"/>
      <c r="J42" s="2"/>
      <c r="K42" s="2"/>
      <c r="L42" s="2"/>
      <c r="M42" s="2"/>
      <c r="N42" s="2"/>
      <c r="O42" s="2"/>
    </row>
    <row r="43" spans="1:15" x14ac:dyDescent="0.2">
      <c r="A43" s="1"/>
      <c r="B43" s="26"/>
      <c r="C43" s="26"/>
      <c r="D43" s="26"/>
      <c r="E43" s="26"/>
      <c r="F43" s="1"/>
      <c r="G43" s="46"/>
      <c r="H43" s="2"/>
      <c r="I43" s="2"/>
      <c r="J43" s="2"/>
      <c r="K43" s="2"/>
      <c r="L43" s="2"/>
      <c r="M43" s="2"/>
      <c r="N43" s="2"/>
      <c r="O43" s="2"/>
    </row>
    <row r="44" spans="1:15" ht="19" thickBot="1" x14ac:dyDescent="0.25">
      <c r="A44" s="12" t="s">
        <v>71</v>
      </c>
      <c r="B44" s="33">
        <f>B6-B42</f>
        <v>4300</v>
      </c>
      <c r="C44" s="33">
        <f t="shared" ref="C44:E44" si="15">C6-C42</f>
        <v>7693</v>
      </c>
      <c r="D44" s="33">
        <f t="shared" si="15"/>
        <v>5061</v>
      </c>
      <c r="E44" s="33">
        <f t="shared" si="15"/>
        <v>4274.75</v>
      </c>
      <c r="F44" s="50">
        <f>F42+F6</f>
        <v>-25.25</v>
      </c>
      <c r="G44" s="50">
        <f>G42+G6</f>
        <v>-786.25</v>
      </c>
      <c r="H44" s="11"/>
      <c r="I44" s="2"/>
      <c r="J44" s="2"/>
      <c r="K44" s="2"/>
      <c r="L44" s="2"/>
      <c r="M44" s="2"/>
      <c r="N44" s="2"/>
      <c r="O44" s="2"/>
    </row>
    <row r="45" spans="1:15" ht="16" thickTop="1" x14ac:dyDescent="0.2">
      <c r="A45" s="1"/>
      <c r="B45" s="26"/>
      <c r="C45" s="26"/>
      <c r="D45" s="26"/>
      <c r="E45" s="26"/>
      <c r="F45" s="1"/>
      <c r="G45" s="46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0" t="s">
        <v>72</v>
      </c>
      <c r="B46" s="26"/>
      <c r="C46" s="26"/>
      <c r="D46" s="26"/>
      <c r="E46" s="26"/>
      <c r="F46" s="38"/>
      <c r="G46" s="44"/>
      <c r="H46" s="11"/>
      <c r="I46" s="2"/>
      <c r="J46" s="2"/>
      <c r="K46" s="2"/>
      <c r="L46" s="2"/>
      <c r="M46" s="2"/>
      <c r="N46" s="2"/>
      <c r="O46" s="2"/>
    </row>
    <row r="47" spans="1:15" x14ac:dyDescent="0.2">
      <c r="A47" s="10" t="s">
        <v>73</v>
      </c>
      <c r="B47" s="26"/>
      <c r="C47" s="27">
        <v>2800</v>
      </c>
      <c r="D47" s="27">
        <v>2800</v>
      </c>
      <c r="E47" s="26"/>
      <c r="F47" s="38">
        <f t="shared" ref="F47:F48" si="16">B47-E47</f>
        <v>0</v>
      </c>
      <c r="G47" s="44">
        <f>D47-E47</f>
        <v>2800</v>
      </c>
      <c r="H47" s="11"/>
      <c r="I47" s="2"/>
      <c r="J47" s="2"/>
      <c r="K47" s="2"/>
      <c r="L47" s="2"/>
      <c r="M47" s="2"/>
      <c r="N47" s="2"/>
      <c r="O47" s="2"/>
    </row>
    <row r="48" spans="1:15" x14ac:dyDescent="0.2">
      <c r="A48" s="10" t="s">
        <v>74</v>
      </c>
      <c r="B48" s="26"/>
      <c r="C48" s="27">
        <v>5200</v>
      </c>
      <c r="D48" s="27">
        <v>5200</v>
      </c>
      <c r="E48" s="26"/>
      <c r="F48" s="38">
        <f t="shared" si="16"/>
        <v>0</v>
      </c>
      <c r="G48" s="44">
        <f>D48-E48</f>
        <v>5200</v>
      </c>
      <c r="H48" s="11"/>
      <c r="I48" s="2"/>
      <c r="J48" s="2"/>
      <c r="K48" s="2"/>
      <c r="L48" s="2"/>
      <c r="M48" s="2"/>
      <c r="N48" s="2"/>
      <c r="O48" s="2"/>
    </row>
    <row r="49" spans="1:15" x14ac:dyDescent="0.2">
      <c r="A49" s="10" t="s">
        <v>75</v>
      </c>
      <c r="B49" s="29">
        <v>0</v>
      </c>
      <c r="C49" s="29">
        <v>8000</v>
      </c>
      <c r="D49" s="29">
        <v>8000</v>
      </c>
      <c r="E49" s="29">
        <v>0</v>
      </c>
      <c r="F49" s="40">
        <f t="shared" ref="F49" si="17">B49-E49</f>
        <v>0</v>
      </c>
      <c r="G49" s="48">
        <f t="shared" ref="G49" si="18">D49-E49</f>
        <v>8000</v>
      </c>
      <c r="H49" s="11"/>
      <c r="I49" s="2"/>
      <c r="J49" s="2"/>
      <c r="K49" s="2"/>
      <c r="L49" s="2"/>
      <c r="M49" s="2"/>
      <c r="N49" s="2"/>
      <c r="O49" s="2"/>
    </row>
    <row r="50" spans="1:15" x14ac:dyDescent="0.2">
      <c r="A50" s="1"/>
      <c r="B50" s="26"/>
      <c r="C50" s="26"/>
      <c r="D50" s="26"/>
      <c r="E50" s="26"/>
      <c r="F50" s="1"/>
      <c r="G50" s="46"/>
      <c r="H50" s="2"/>
      <c r="I50" s="2"/>
      <c r="J50" s="2"/>
      <c r="K50" s="2"/>
      <c r="L50" s="2"/>
      <c r="M50" s="2"/>
      <c r="N50" s="2"/>
      <c r="O50" s="2"/>
    </row>
    <row r="51" spans="1:15" ht="19" thickBot="1" x14ac:dyDescent="0.25">
      <c r="A51" s="12" t="s">
        <v>76</v>
      </c>
      <c r="B51" s="33">
        <f>B44-B49</f>
        <v>4300</v>
      </c>
      <c r="C51" s="33">
        <f>C44-C49</f>
        <v>-307</v>
      </c>
      <c r="D51" s="33">
        <f t="shared" ref="D51:F51" si="19">D44-D49</f>
        <v>-2939</v>
      </c>
      <c r="E51" s="33">
        <f>E44-E49</f>
        <v>4274.75</v>
      </c>
      <c r="F51" s="33">
        <f t="shared" si="19"/>
        <v>-25.25</v>
      </c>
      <c r="G51" s="33">
        <f>G44-G49</f>
        <v>-8786.25</v>
      </c>
      <c r="H51" s="11"/>
      <c r="I51" s="2"/>
      <c r="J51" s="51"/>
      <c r="K51" s="2"/>
      <c r="L51" s="2"/>
      <c r="M51" s="2"/>
      <c r="N51" s="2"/>
      <c r="O51" s="2"/>
    </row>
    <row r="52" spans="1:15" ht="16" thickTop="1" x14ac:dyDescent="0.2">
      <c r="A52" s="1"/>
      <c r="B52" s="26"/>
      <c r="C52" s="26"/>
      <c r="D52" s="26"/>
      <c r="E52" s="26"/>
      <c r="F52" s="1"/>
      <c r="G52" s="46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1"/>
      <c r="B53" s="26"/>
      <c r="C53" s="26"/>
      <c r="D53" s="26"/>
      <c r="E53" s="26"/>
      <c r="F53" s="1"/>
      <c r="G53" s="46"/>
      <c r="H53" s="2"/>
      <c r="I53" s="2"/>
      <c r="J53" s="51"/>
      <c r="K53" s="2"/>
      <c r="L53" s="2"/>
      <c r="M53" s="2"/>
      <c r="N53" s="2"/>
      <c r="O53" s="2"/>
    </row>
    <row r="54" spans="1:15" x14ac:dyDescent="0.2">
      <c r="A54" s="21" t="s">
        <v>77</v>
      </c>
      <c r="B54" s="26"/>
      <c r="C54" s="26"/>
      <c r="D54" s="26"/>
      <c r="E54" s="26"/>
      <c r="F54" s="1"/>
      <c r="G54" s="46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10" t="s">
        <v>78</v>
      </c>
      <c r="B55" s="31">
        <v>13817</v>
      </c>
      <c r="C55" s="26"/>
      <c r="D55" s="26"/>
      <c r="E55" s="26"/>
      <c r="F55" s="1"/>
      <c r="G55" s="46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10" t="s">
        <v>79</v>
      </c>
      <c r="B56" s="31">
        <v>91915</v>
      </c>
      <c r="C56" s="26"/>
      <c r="D56" s="26"/>
      <c r="E56" s="26"/>
      <c r="F56" s="1"/>
      <c r="G56" s="46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/>
      <c r="F57"/>
      <c r="G57"/>
    </row>
    <row r="58" spans="1:15" x14ac:dyDescent="0.2">
      <c r="A58"/>
      <c r="F58"/>
      <c r="G58"/>
    </row>
    <row r="59" spans="1:15" x14ac:dyDescent="0.2">
      <c r="A59"/>
      <c r="F59"/>
      <c r="G59"/>
    </row>
    <row r="60" spans="1:15" x14ac:dyDescent="0.2">
      <c r="A60"/>
      <c r="F60"/>
      <c r="G60"/>
    </row>
    <row r="61" spans="1:15" x14ac:dyDescent="0.2">
      <c r="A61"/>
      <c r="F61"/>
      <c r="G61"/>
    </row>
    <row r="62" spans="1:15" x14ac:dyDescent="0.2">
      <c r="A62"/>
      <c r="F62"/>
      <c r="G62"/>
    </row>
    <row r="63" spans="1:15" x14ac:dyDescent="0.2">
      <c r="A63"/>
      <c r="F63"/>
      <c r="G63"/>
    </row>
    <row r="64" spans="1:15" x14ac:dyDescent="0.2">
      <c r="A64"/>
      <c r="F64"/>
      <c r="G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</sheetData>
  <mergeCells count="8">
    <mergeCell ref="I32:J32"/>
    <mergeCell ref="I34:K34"/>
    <mergeCell ref="I24:K24"/>
    <mergeCell ref="I5:J5"/>
    <mergeCell ref="I11:J11"/>
    <mergeCell ref="I12:J12"/>
    <mergeCell ref="I21:J21"/>
    <mergeCell ref="I22:J22"/>
  </mergeCells>
  <pageMargins left="0.2" right="0.2" top="0.25" bottom="0.25" header="0.3" footer="0.3"/>
  <pageSetup scale="80" orientation="portrait" r:id="rId1"/>
  <headerFooter>
    <oddFooter>&amp;R_x000D_&amp;1#&amp;"Calibri"&amp;12&amp;KFF0000 INTERNAL</oddFooter>
  </headerFooter>
</worksheet>
</file>

<file path=docMetadata/LabelInfo.xml><?xml version="1.0" encoding="utf-8"?>
<clbl:labelList xmlns:clbl="http://schemas.microsoft.com/office/2020/mipLabelMetadata">
  <clbl:label id="{9130603a-6ca2-4966-93fc-60f9b23d8304}" enabled="1" method="Standard" siteId="{08378841-ca71-4b8d-a15e-0fdc9842c13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Skroly</dc:creator>
  <cp:lastModifiedBy>Robert Walczak</cp:lastModifiedBy>
  <cp:lastPrinted>2025-05-14T10:23:43Z</cp:lastPrinted>
  <dcterms:created xsi:type="dcterms:W3CDTF">2025-05-13T00:16:33Z</dcterms:created>
  <dcterms:modified xsi:type="dcterms:W3CDTF">2025-05-14T12:30:41Z</dcterms:modified>
</cp:coreProperties>
</file>